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810" windowWidth="19575" windowHeight="708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12" i="1"/>
  <c r="L12"/>
  <c r="K12"/>
  <c r="J12"/>
  <c r="I12"/>
  <c r="H12"/>
  <c r="N12" s="1"/>
  <c r="M10"/>
  <c r="L10"/>
  <c r="K10"/>
  <c r="J10"/>
  <c r="I10"/>
  <c r="H10"/>
  <c r="N10" s="1"/>
  <c r="M9"/>
  <c r="L9"/>
  <c r="K9"/>
  <c r="J9"/>
  <c r="I9"/>
  <c r="H9"/>
  <c r="N9" s="1"/>
  <c r="M6"/>
  <c r="M13" s="1"/>
  <c r="L6"/>
  <c r="L13" s="1"/>
  <c r="K6"/>
  <c r="K13" s="1"/>
  <c r="J6"/>
  <c r="J13" s="1"/>
  <c r="I6"/>
  <c r="I13" s="1"/>
  <c r="H6"/>
  <c r="H13" s="1"/>
  <c r="N6" l="1"/>
  <c r="N13" s="1"/>
</calcChain>
</file>

<file path=xl/sharedStrings.xml><?xml version="1.0" encoding="utf-8"?>
<sst xmlns="http://schemas.openxmlformats.org/spreadsheetml/2006/main" count="42" uniqueCount="41">
  <si>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</si>
  <si>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</si>
  <si>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</si>
  <si>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</si>
  <si>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</si>
  <si>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</si>
  <si>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</si>
  <si>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</si>
  <si>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</si>
  <si>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</si>
  <si>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</si>
  <si>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</si>
  <si>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</si>
  <si>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</si>
  <si>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Белкина 29б</t>
  </si>
  <si>
    <t>Дата изменения:</t>
  </si>
  <si>
    <t>21.03.2022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</si>
  <si>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</si>
  <si>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</si>
  <si>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</si>
  <si>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</si>
  <si>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</si>
  <si>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</si>
  <si>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</si>
  <si>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</si>
  <si>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2.3</t>
  </si>
  <si>
    <t>Система водоотведения</t>
  </si>
  <si>
    <t>2.3.1</t>
  </si>
  <si>
    <t>Смена отдельных участков трубопроводов канализации из полиэтиленовых труб высокой плотности</t>
  </si>
  <si>
    <t>2.3.1.4</t>
  </si>
  <si>
    <t>Смена вертикальных участков трубопроводов канализации из полиэтиленовых труб высокой плотности диаметром 100 мм</t>
  </si>
  <si>
    <t>100 м трубопроводов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</si>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</sst>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"/>
  <sheetViews>
    <sheetView tabSelected="1" workbookViewId="0">
      <pane ySplit="1" topLeftCell="A2" activePane="bottomLeft" state="frozen"/>
      <selection pane="bottomLeft" activeCell="D8" sqref="D8:N8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0.05</v>
      </c>
      <c r="G6" s="24">
        <v>1</v>
      </c>
      <c r="H6" s="25">
        <f>F6 * G6 * 1717.8024</f>
        <v>85.89012000000001</v>
      </c>
      <c r="I6" s="25">
        <f>F6 * G6 * 2684.13</f>
        <v>134.20650000000001</v>
      </c>
      <c r="J6" s="25">
        <f>F6 * G6 * 0</f>
        <v>0</v>
      </c>
      <c r="K6" s="25">
        <f>F6 * G6 * 1635.347885</f>
        <v>81.767394249999995</v>
      </c>
      <c r="L6" s="25">
        <f>F6 * G6 * 673.178701</f>
        <v>33.658935050000004</v>
      </c>
      <c r="M6" s="25">
        <f>F6 * G6 * 343.56048</f>
        <v>17.178024000000001</v>
      </c>
      <c r="N6" s="26">
        <f>SUM(H6:M6)</f>
        <v>352.70097330000004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38.25">
      <c r="B9" s="20">
        <v>2</v>
      </c>
      <c r="C9" s="21" t="s">
        <v>29</v>
      </c>
      <c r="D9" s="22" t="s">
        <v>30</v>
      </c>
      <c r="E9" s="22" t="s">
        <v>31</v>
      </c>
      <c r="F9" s="23">
        <v>0.02</v>
      </c>
      <c r="G9" s="24">
        <v>1</v>
      </c>
      <c r="H9" s="25">
        <f>F9 * G9 * 17224.0464</f>
        <v>344.48092800000001</v>
      </c>
      <c r="I9" s="25">
        <f>F9 * G9 * 24953.902404</f>
        <v>499.07804808000003</v>
      </c>
      <c r="J9" s="25">
        <f>F9 * G9 * 0</f>
        <v>0</v>
      </c>
      <c r="K9" s="25">
        <f>F9 * G9 * 16397.292173</f>
        <v>327.94584346000005</v>
      </c>
      <c r="L9" s="25">
        <f>F9 * G9 * 6543.115302</f>
        <v>130.86230603999999</v>
      </c>
      <c r="M9" s="25">
        <f>F9 * G9 * 3444.80928</f>
        <v>68.896185599999995</v>
      </c>
      <c r="N9" s="26">
        <f>SUM(H9:M9)</f>
        <v>1371.2633111800003</v>
      </c>
    </row>
    <row r="10" spans="1:14" ht="25.5">
      <c r="B10" s="20">
        <v>3</v>
      </c>
      <c r="C10" s="21" t="s">
        <v>32</v>
      </c>
      <c r="D10" s="22" t="s">
        <v>33</v>
      </c>
      <c r="E10" s="22" t="s">
        <v>34</v>
      </c>
      <c r="F10" s="23">
        <v>0.15</v>
      </c>
      <c r="G10" s="24">
        <v>1</v>
      </c>
      <c r="H10" s="25">
        <f>F10 * G10 * 2443.6344</f>
        <v>366.54515999999995</v>
      </c>
      <c r="I10" s="25">
        <f>F10 * G10 * 600.324723</f>
        <v>90.048708449999992</v>
      </c>
      <c r="J10" s="25">
        <f>F10 * G10 * 0</f>
        <v>0</v>
      </c>
      <c r="K10" s="25">
        <f>F10 * G10 * 2326.339949</f>
        <v>348.95099235000004</v>
      </c>
      <c r="L10" s="25">
        <f>F10 * G10 * 618.127237999999</f>
        <v>92.719085699999852</v>
      </c>
      <c r="M10" s="25">
        <f>F10 * G10 * 488.72688</f>
        <v>73.309032000000002</v>
      </c>
      <c r="N10" s="26">
        <f>SUM(H10:M10)</f>
        <v>971.57297849999975</v>
      </c>
    </row>
    <row r="11" spans="1:14" s="14" customFormat="1" ht="15">
      <c r="B11" s="15"/>
      <c r="C11" s="16" t="s">
        <v>35</v>
      </c>
      <c r="D11" s="33" t="s">
        <v>36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>
      <c r="B12" s="20">
        <v>4</v>
      </c>
      <c r="C12" s="21" t="s">
        <v>37</v>
      </c>
      <c r="D12" s="22" t="s">
        <v>38</v>
      </c>
      <c r="E12" s="22" t="s">
        <v>39</v>
      </c>
      <c r="F12" s="23">
        <v>0.02</v>
      </c>
      <c r="G12" s="24">
        <v>1</v>
      </c>
      <c r="H12" s="25">
        <f>F12 * G12 * 48388.8</f>
        <v>967.77600000000007</v>
      </c>
      <c r="I12" s="25">
        <f>F12 * G12 * 59115.7592339999</f>
        <v>1182.3151846799999</v>
      </c>
      <c r="J12" s="25">
        <f>F12 * G12 * 0</f>
        <v>0</v>
      </c>
      <c r="K12" s="25">
        <f>F12 * G12 * 46066.1376</f>
        <v>921.32275200000004</v>
      </c>
      <c r="L12" s="25">
        <f>F12 * G12 * 17222.712196</f>
        <v>344.45424392000001</v>
      </c>
      <c r="M12" s="25">
        <f>F12 * G12 * 9677.76</f>
        <v>193.55520000000001</v>
      </c>
      <c r="N12" s="26">
        <f>SUM(H12:M12)</f>
        <v>3609.4233806000002</v>
      </c>
    </row>
    <row r="13" spans="1:14" s="27" customFormat="1" ht="20.100000000000001" customHeight="1">
      <c r="B13" s="35" t="s">
        <v>40</v>
      </c>
      <c r="C13" s="35"/>
      <c r="D13" s="35"/>
      <c r="E13" s="35"/>
      <c r="F13" s="35"/>
      <c r="G13" s="35"/>
      <c r="H13" s="28">
        <f t="shared" ref="H13:N13" si="0">SUM(H4:H12)</f>
        <v>1764.6922079999999</v>
      </c>
      <c r="I13" s="28">
        <f t="shared" si="0"/>
        <v>1905.6484412099999</v>
      </c>
      <c r="J13" s="28">
        <f t="shared" si="0"/>
        <v>0</v>
      </c>
      <c r="K13" s="28">
        <f t="shared" si="0"/>
        <v>1679.9869820600002</v>
      </c>
      <c r="L13" s="28">
        <f t="shared" si="0"/>
        <v>601.69457070999988</v>
      </c>
      <c r="M13" s="28">
        <f t="shared" si="0"/>
        <v>352.93844160000003</v>
      </c>
      <c r="N13" s="29">
        <f t="shared" si="0"/>
        <v>6304.9606435799997</v>
      </c>
    </row>
  </sheetData>
  <mergeCells count="9">
    <mergeCell ref="D7:N7"/>
    <mergeCell ref="D8:N8"/>
    <mergeCell ref="D11:N11"/>
    <mergeCell ref="B13:G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&amp;C&amp;KCCCCCC&amp;"Arial"Белкина 29б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Белкина 29б</dc:title>
  <dc:creator/>
  <cp:lastModifiedBy/>
  <cp:lastPrinted>2022-03-21T13:57:26Z</cp:lastPrinted>
  <dcterms:created xsi:type="dcterms:W3CDTF">2022-03-21T13:57:26Z</dcterms:created>
  <dcterms:modified xsi:type="dcterms:W3CDTF">2022-03-21T13:58:00Z</dcterms:modified>
</cp:coreProperties>
</file>